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hassett_linevisioni\Documents\LAuren\Lauren Hassett\"/>
    </mc:Choice>
  </mc:AlternateContent>
  <xr:revisionPtr revIDLastSave="0" documentId="13_ncr:1_{7AE73707-C562-487E-BACC-8E26BDD80266}" xr6:coauthVersionLast="47" xr6:coauthVersionMax="47" xr10:uidLastSave="{00000000-0000-0000-0000-000000000000}"/>
  <bookViews>
    <workbookView xWindow="-23148" yWindow="-108" windowWidth="23256" windowHeight="12576" xr2:uid="{00000000-000D-0000-FFFF-FFFF00000000}"/>
  </bookViews>
  <sheets>
    <sheet name="Profit and Los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1" i="1" l="1"/>
  <c r="B32" i="1" s="1"/>
  <c r="B12" i="1"/>
  <c r="B14" i="1" s="1"/>
  <c r="C61" i="1"/>
  <c r="B61" i="1"/>
  <c r="B20" i="1"/>
  <c r="B46" i="1"/>
  <c r="B10" i="1"/>
  <c r="C46" i="1"/>
  <c r="B40" i="1"/>
  <c r="C40" i="1"/>
  <c r="B66" i="1"/>
  <c r="C66" i="1"/>
  <c r="B51" i="1"/>
  <c r="C51" i="1"/>
  <c r="B35" i="1"/>
  <c r="B36" i="1" s="1"/>
  <c r="C35" i="1"/>
  <c r="C36" i="1" s="1"/>
  <c r="C29" i="1"/>
  <c r="C30" i="1" s="1"/>
  <c r="B29" i="1"/>
  <c r="B30" i="1" s="1"/>
  <c r="C24" i="1"/>
  <c r="B24" i="1"/>
  <c r="C20" i="1"/>
  <c r="C14" i="1"/>
  <c r="B67" i="1" l="1"/>
  <c r="C67" i="1"/>
  <c r="C31" i="1"/>
  <c r="C32" i="1" s="1"/>
  <c r="B68" i="1" l="1"/>
  <c r="B69" i="1" s="1"/>
  <c r="C68" i="1"/>
  <c r="C69" i="1" s="1"/>
</calcChain>
</file>

<file path=xl/sharedStrings.xml><?xml version="1.0" encoding="utf-8"?>
<sst xmlns="http://schemas.openxmlformats.org/spreadsheetml/2006/main" count="68" uniqueCount="68">
  <si>
    <t>Income</t>
  </si>
  <si>
    <t xml:space="preserve">   Investments</t>
  </si>
  <si>
    <t xml:space="preserve">      Interest-Savings, Short-term CD</t>
  </si>
  <si>
    <t xml:space="preserve">   Total Investments</t>
  </si>
  <si>
    <t xml:space="preserve">   Member Clubs</t>
  </si>
  <si>
    <t xml:space="preserve">      Member Club Dues</t>
  </si>
  <si>
    <t xml:space="preserve">      Trial Fees</t>
  </si>
  <si>
    <t xml:space="preserve">   Total Member Clubs</t>
  </si>
  <si>
    <t xml:space="preserve">   Membership Dues</t>
  </si>
  <si>
    <t xml:space="preserve">      Family</t>
  </si>
  <si>
    <t xml:space="preserve">      Family Rush</t>
  </si>
  <si>
    <t xml:space="preserve">      Single</t>
  </si>
  <si>
    <t xml:space="preserve">      Single Rush</t>
  </si>
  <si>
    <t xml:space="preserve">   Total Membership Dues</t>
  </si>
  <si>
    <t xml:space="preserve">   Program Income</t>
  </si>
  <si>
    <t xml:space="preserve">      IPO 3 Club</t>
  </si>
  <si>
    <t xml:space="preserve">      Record Title - AKC</t>
  </si>
  <si>
    <t xml:space="preserve">   Total Program Income</t>
  </si>
  <si>
    <t xml:space="preserve">   Sales Income</t>
  </si>
  <si>
    <t xml:space="preserve">      Scorebooks</t>
  </si>
  <si>
    <t xml:space="preserve">         Rush USA</t>
  </si>
  <si>
    <t xml:space="preserve">         Standard USA</t>
  </si>
  <si>
    <t xml:space="preserve">      Total Scorebooks</t>
  </si>
  <si>
    <t xml:space="preserve">   Total Sales Income</t>
  </si>
  <si>
    <t>Total Income</t>
  </si>
  <si>
    <t>Gross Profit</t>
  </si>
  <si>
    <t>Expenses</t>
  </si>
  <si>
    <t xml:space="preserve">   AWDF</t>
  </si>
  <si>
    <t xml:space="preserve">      AWDF Dues</t>
  </si>
  <si>
    <t xml:space="preserve">   Total AWDF</t>
  </si>
  <si>
    <t xml:space="preserve">   Events</t>
  </si>
  <si>
    <t xml:space="preserve">      National Championship</t>
  </si>
  <si>
    <t xml:space="preserve">   Total Events</t>
  </si>
  <si>
    <t xml:space="preserve">   FMBB</t>
  </si>
  <si>
    <t xml:space="preserve">      FMBB Declarations</t>
  </si>
  <si>
    <t xml:space="preserve">      FMBB Dues</t>
  </si>
  <si>
    <t xml:space="preserve">      FMBB Team Uniforms</t>
  </si>
  <si>
    <t xml:space="preserve">   Total FMBB</t>
  </si>
  <si>
    <t xml:space="preserve">   Insurance</t>
  </si>
  <si>
    <t xml:space="preserve">      Insurance - CNA Bond</t>
  </si>
  <si>
    <t xml:space="preserve">      Insurance - D &amp; O</t>
  </si>
  <si>
    <t xml:space="preserve">      Insurance - Liability</t>
  </si>
  <si>
    <t xml:space="preserve">   Total Insurance</t>
  </si>
  <si>
    <t xml:space="preserve">   Operations</t>
  </si>
  <si>
    <t xml:space="preserve">      Election Buddy</t>
  </si>
  <si>
    <t xml:space="preserve">      JotForm</t>
  </si>
  <si>
    <t xml:space="preserve">      Postage, Mailing Service</t>
  </si>
  <si>
    <t xml:space="preserve">      Quickbooks</t>
  </si>
  <si>
    <t xml:space="preserve">      Supplies</t>
  </si>
  <si>
    <t xml:space="preserve">   Total Operations</t>
  </si>
  <si>
    <t xml:space="preserve">   Taxes</t>
  </si>
  <si>
    <t xml:space="preserve">      IRS Federal Income Tax</t>
  </si>
  <si>
    <t xml:space="preserve">   Total Taxes</t>
  </si>
  <si>
    <t>Total Expenses</t>
  </si>
  <si>
    <t>Net Operating Income</t>
  </si>
  <si>
    <t>Net Income</t>
  </si>
  <si>
    <t>American Working Malinois Association Inc.</t>
  </si>
  <si>
    <t>Profit and Loss</t>
  </si>
  <si>
    <t xml:space="preserve">      Regional Championships</t>
  </si>
  <si>
    <t xml:space="preserve">   PayPal Fees</t>
  </si>
  <si>
    <t xml:space="preserve">  AZ Business Registration</t>
  </si>
  <si>
    <t>Fundraisers</t>
  </si>
  <si>
    <t>FMBB Team Donation</t>
  </si>
  <si>
    <t>January 1 - November 19, 2021</t>
  </si>
  <si>
    <t>2023 estimate</t>
  </si>
  <si>
    <t xml:space="preserve">       Systems</t>
  </si>
  <si>
    <t xml:space="preserve">      Charitable Contributions</t>
  </si>
  <si>
    <t xml:space="preserve">      Research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</si>
</sst>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#,##0.00\ _€"/>
    <numFmt numFmtId="165" formatCode="&quot;$&quot;* #,##0.00\ _€"/>
  </numFmts>
  <fonts count="6" x14ac:knownFonts="1">
    <font>
      <sz val="11"/>
      <color indexed="8"/>
      <name val="Calibri"/>
      <family val="2"/>
      <scheme val="minor"/>
    </font>
    <font>
      <b/>
      <sz val="9"/>
      <color indexed="8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b/>
      <sz val="14"/>
      <color indexed="8"/>
      <name val="Arial"/>
      <family val="2"/>
    </font>
    <font>
      <b/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wrapText="1"/>
    </xf>
    <xf numFmtId="0" fontId="1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wrapText="1"/>
    </xf>
    <xf numFmtId="164" fontId="3" fillId="0" borderId="0" xfId="0" applyNumberFormat="1" applyFont="1" applyAlignment="1">
      <alignment wrapText="1"/>
    </xf>
    <xf numFmtId="164" fontId="3" fillId="0" borderId="0" xfId="0" applyNumberFormat="1" applyFont="1" applyAlignment="1">
      <alignment horizontal="right" wrapText="1"/>
    </xf>
    <xf numFmtId="165" fontId="2" fillId="0" borderId="2" xfId="0" applyNumberFormat="1" applyFont="1" applyBorder="1" applyAlignment="1">
      <alignment horizontal="right" wrapText="1"/>
    </xf>
    <xf numFmtId="165" fontId="2" fillId="0" borderId="3" xfId="0" applyNumberFormat="1" applyFont="1" applyBorder="1" applyAlignment="1">
      <alignment horizontal="right" wrapText="1"/>
    </xf>
    <xf numFmtId="164" fontId="3" fillId="2" borderId="0" xfId="0" applyNumberFormat="1" applyFont="1" applyFill="1" applyAlignment="1">
      <alignment horizontal="right" wrapText="1"/>
    </xf>
    <xf numFmtId="164" fontId="3" fillId="3" borderId="0" xfId="0" applyNumberFormat="1" applyFont="1" applyFill="1" applyAlignment="1">
      <alignment horizontal="right" wrapText="1"/>
    </xf>
    <xf numFmtId="44" fontId="0" fillId="0" borderId="0" xfId="0" applyNumberFormat="1"/>
    <xf numFmtId="0" fontId="3" fillId="0" borderId="0" xfId="0" applyFont="1" applyAlignment="1">
      <alignment horizontal="center"/>
    </xf>
    <xf numFmtId="0" fontId="0" fillId="0" borderId="0" xfId="0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77"/>
  <sheetViews>
    <sheetView tabSelected="1" topLeftCell="A32" zoomScale="150" zoomScaleNormal="150" workbookViewId="0">
      <selection activeCell="D54" sqref="D54"/>
    </sheetView>
  </sheetViews>
  <sheetFormatPr defaultColWidth="8.81640625" defaultRowHeight="14.5" x14ac:dyDescent="0.35"/>
  <cols>
    <col min="1" max="1" width="24" customWidth="1"/>
    <col min="2" max="3" width="14.453125" customWidth="1"/>
    <col min="4" max="4" width="10.81640625" customWidth="1"/>
    <col min="5" max="5" width="13.36328125" bestFit="1" customWidth="1"/>
  </cols>
  <sheetData>
    <row r="1" spans="1:3" ht="18" x14ac:dyDescent="0.4">
      <c r="A1" s="13" t="s">
        <v>56</v>
      </c>
      <c r="B1" s="13"/>
      <c r="C1" s="13"/>
    </row>
    <row r="2" spans="1:3" ht="18" x14ac:dyDescent="0.4">
      <c r="A2" s="13" t="s">
        <v>57</v>
      </c>
      <c r="B2" s="13"/>
      <c r="C2" s="13"/>
    </row>
    <row r="3" spans="1:3" x14ac:dyDescent="0.35">
      <c r="A3" s="14" t="s">
        <v>63</v>
      </c>
      <c r="B3" s="14"/>
      <c r="C3" s="14"/>
    </row>
    <row r="5" spans="1:3" x14ac:dyDescent="0.35">
      <c r="A5" s="1"/>
      <c r="B5" s="2">
        <v>2022</v>
      </c>
      <c r="C5" s="2" t="s">
        <v>64</v>
      </c>
    </row>
    <row r="6" spans="1:3" x14ac:dyDescent="0.35">
      <c r="A6" s="3" t="s">
        <v>61</v>
      </c>
      <c r="B6" s="5">
        <v>9197.19</v>
      </c>
      <c r="C6" s="5">
        <v>0</v>
      </c>
    </row>
    <row r="7" spans="1:3" x14ac:dyDescent="0.35">
      <c r="A7" s="3" t="s">
        <v>0</v>
      </c>
    </row>
    <row r="8" spans="1:3" x14ac:dyDescent="0.35">
      <c r="A8" s="3" t="s">
        <v>1</v>
      </c>
      <c r="B8" s="5">
        <v>0</v>
      </c>
      <c r="C8" s="5">
        <v>0</v>
      </c>
    </row>
    <row r="9" spans="1:3" ht="22" x14ac:dyDescent="0.35">
      <c r="A9" s="3" t="s">
        <v>2</v>
      </c>
      <c r="B9" s="5">
        <v>1.53</v>
      </c>
      <c r="C9" s="5">
        <v>0</v>
      </c>
    </row>
    <row r="10" spans="1:3" x14ac:dyDescent="0.35">
      <c r="A10" s="3" t="s">
        <v>3</v>
      </c>
      <c r="B10" s="6">
        <f>SUM(B6:B9)</f>
        <v>9198.7200000000012</v>
      </c>
      <c r="C10" s="6">
        <v>0</v>
      </c>
    </row>
    <row r="11" spans="1:3" x14ac:dyDescent="0.35">
      <c r="A11" s="3" t="s">
        <v>4</v>
      </c>
      <c r="B11" s="5"/>
      <c r="C11" s="5"/>
    </row>
    <row r="12" spans="1:3" x14ac:dyDescent="0.35">
      <c r="A12" s="3" t="s">
        <v>5</v>
      </c>
      <c r="B12" s="5">
        <f>2678.19+77.63+25</f>
        <v>2780.82</v>
      </c>
      <c r="C12" s="5">
        <v>2700</v>
      </c>
    </row>
    <row r="13" spans="1:3" x14ac:dyDescent="0.35">
      <c r="A13" s="3" t="s">
        <v>6</v>
      </c>
      <c r="B13" s="5">
        <v>298.2</v>
      </c>
      <c r="C13" s="5">
        <v>300</v>
      </c>
    </row>
    <row r="14" spans="1:3" x14ac:dyDescent="0.35">
      <c r="A14" s="3" t="s">
        <v>7</v>
      </c>
      <c r="B14" s="6">
        <f>SUM(B12:B13)</f>
        <v>3079.02</v>
      </c>
      <c r="C14" s="6">
        <f>SUM(C12:C13)</f>
        <v>3000</v>
      </c>
    </row>
    <row r="15" spans="1:3" x14ac:dyDescent="0.35">
      <c r="A15" s="3" t="s">
        <v>8</v>
      </c>
      <c r="B15" s="5"/>
      <c r="C15" s="5"/>
    </row>
    <row r="16" spans="1:3" x14ac:dyDescent="0.35">
      <c r="A16" s="3" t="s">
        <v>9</v>
      </c>
      <c r="B16" s="5">
        <v>3779.04</v>
      </c>
      <c r="C16" s="5">
        <v>3500</v>
      </c>
    </row>
    <row r="17" spans="1:4" x14ac:dyDescent="0.35">
      <c r="A17" s="3" t="s">
        <v>10</v>
      </c>
      <c r="B17" s="5">
        <v>0</v>
      </c>
      <c r="C17" s="5">
        <v>0</v>
      </c>
    </row>
    <row r="18" spans="1:4" x14ac:dyDescent="0.35">
      <c r="A18" s="3" t="s">
        <v>11</v>
      </c>
      <c r="B18" s="5">
        <v>14514.23</v>
      </c>
      <c r="C18" s="5">
        <v>14000</v>
      </c>
    </row>
    <row r="19" spans="1:4" x14ac:dyDescent="0.35">
      <c r="A19" s="3" t="s">
        <v>12</v>
      </c>
      <c r="B19" s="5">
        <v>2681.25</v>
      </c>
      <c r="C19" s="5">
        <v>2500</v>
      </c>
    </row>
    <row r="20" spans="1:4" x14ac:dyDescent="0.35">
      <c r="A20" s="3" t="s">
        <v>13</v>
      </c>
      <c r="B20" s="6">
        <f>SUM(B16:B19)</f>
        <v>20974.52</v>
      </c>
      <c r="C20" s="6">
        <f>SUM(C16:C19)</f>
        <v>20000</v>
      </c>
    </row>
    <row r="21" spans="1:4" x14ac:dyDescent="0.35">
      <c r="A21" s="3" t="s">
        <v>14</v>
      </c>
      <c r="B21" s="5"/>
      <c r="C21" s="5"/>
    </row>
    <row r="22" spans="1:4" x14ac:dyDescent="0.35">
      <c r="A22" s="3" t="s">
        <v>15</v>
      </c>
      <c r="B22" s="5">
        <v>10</v>
      </c>
      <c r="C22" s="5">
        <v>20</v>
      </c>
    </row>
    <row r="23" spans="1:4" x14ac:dyDescent="0.35">
      <c r="A23" s="3" t="s">
        <v>16</v>
      </c>
      <c r="B23" s="5">
        <v>225</v>
      </c>
      <c r="C23" s="5">
        <v>200</v>
      </c>
    </row>
    <row r="24" spans="1:4" x14ac:dyDescent="0.35">
      <c r="A24" s="3" t="s">
        <v>17</v>
      </c>
      <c r="B24" s="6">
        <f>SUM(B22:B23)</f>
        <v>235</v>
      </c>
      <c r="C24" s="6">
        <f>SUM(C22:C23)</f>
        <v>220</v>
      </c>
    </row>
    <row r="25" spans="1:4" x14ac:dyDescent="0.35">
      <c r="A25" s="3" t="s">
        <v>18</v>
      </c>
      <c r="B25" s="5">
        <v>0</v>
      </c>
      <c r="C25" s="5">
        <v>0</v>
      </c>
    </row>
    <row r="26" spans="1:4" x14ac:dyDescent="0.35">
      <c r="A26" s="3" t="s">
        <v>19</v>
      </c>
      <c r="B26" s="5">
        <v>0</v>
      </c>
      <c r="C26" s="5">
        <v>0</v>
      </c>
    </row>
    <row r="27" spans="1:4" x14ac:dyDescent="0.35">
      <c r="A27" s="3" t="s">
        <v>20</v>
      </c>
      <c r="B27" s="5">
        <v>2581.3000000000002</v>
      </c>
      <c r="C27" s="5">
        <v>2500</v>
      </c>
    </row>
    <row r="28" spans="1:4" x14ac:dyDescent="0.35">
      <c r="A28" s="3" t="s">
        <v>21</v>
      </c>
      <c r="B28" s="5">
        <v>1852.2</v>
      </c>
      <c r="C28" s="5">
        <v>1500</v>
      </c>
    </row>
    <row r="29" spans="1:4" x14ac:dyDescent="0.35">
      <c r="A29" s="3" t="s">
        <v>22</v>
      </c>
      <c r="B29" s="6">
        <f>SUM(B25:B28)</f>
        <v>4433.5</v>
      </c>
      <c r="C29" s="6">
        <f>SUM(C25:C28)</f>
        <v>4000</v>
      </c>
    </row>
    <row r="30" spans="1:4" x14ac:dyDescent="0.35">
      <c r="A30" s="3" t="s">
        <v>23</v>
      </c>
      <c r="B30" s="6">
        <f>(B25)+(B29)</f>
        <v>4433.5</v>
      </c>
      <c r="C30" s="6">
        <f>(C25)+(C29)</f>
        <v>4000</v>
      </c>
    </row>
    <row r="31" spans="1:4" x14ac:dyDescent="0.35">
      <c r="A31" s="3" t="s">
        <v>24</v>
      </c>
      <c r="B31" s="6">
        <f>((((B10)+(B14))+(B20))+(B24))+(B30)</f>
        <v>37920.76</v>
      </c>
      <c r="C31" s="6">
        <f>((((C10)+(C14))+(C20))+(C24))+(C30)</f>
        <v>27220</v>
      </c>
      <c r="D31" s="6"/>
    </row>
    <row r="32" spans="1:4" x14ac:dyDescent="0.35">
      <c r="A32" s="3" t="s">
        <v>25</v>
      </c>
      <c r="B32" s="6">
        <f>(B31)-(0)</f>
        <v>37920.76</v>
      </c>
      <c r="C32" s="6">
        <f>(C31)-(0)</f>
        <v>27220</v>
      </c>
    </row>
    <row r="33" spans="1:3" x14ac:dyDescent="0.35">
      <c r="A33" s="3" t="s">
        <v>26</v>
      </c>
      <c r="B33" s="4"/>
      <c r="C33" s="4"/>
    </row>
    <row r="34" spans="1:3" x14ac:dyDescent="0.35">
      <c r="A34" s="3" t="s">
        <v>27</v>
      </c>
      <c r="B34" s="5">
        <v>125</v>
      </c>
      <c r="C34" s="5">
        <v>125</v>
      </c>
    </row>
    <row r="35" spans="1:3" x14ac:dyDescent="0.35">
      <c r="A35" s="3" t="s">
        <v>28</v>
      </c>
      <c r="B35" s="5">
        <f>450</f>
        <v>450</v>
      </c>
      <c r="C35" s="5">
        <f>450</f>
        <v>450</v>
      </c>
    </row>
    <row r="36" spans="1:3" x14ac:dyDescent="0.35">
      <c r="A36" s="3" t="s">
        <v>29</v>
      </c>
      <c r="B36" s="6">
        <f>(B34)+(B35)</f>
        <v>575</v>
      </c>
      <c r="C36" s="6">
        <f>(C34)+(C35)</f>
        <v>575</v>
      </c>
    </row>
    <row r="37" spans="1:3" x14ac:dyDescent="0.35">
      <c r="A37" s="3" t="s">
        <v>30</v>
      </c>
      <c r="B37" s="5">
        <v>0</v>
      </c>
      <c r="C37" s="5">
        <v>0</v>
      </c>
    </row>
    <row r="38" spans="1:3" x14ac:dyDescent="0.35">
      <c r="A38" s="3" t="s">
        <v>31</v>
      </c>
      <c r="B38" s="8">
        <v>5000</v>
      </c>
      <c r="C38" s="9">
        <v>5000</v>
      </c>
    </row>
    <row r="39" spans="1:3" x14ac:dyDescent="0.35">
      <c r="A39" s="3" t="s">
        <v>58</v>
      </c>
      <c r="B39" s="5">
        <v>0</v>
      </c>
      <c r="C39" s="5">
        <v>0</v>
      </c>
    </row>
    <row r="40" spans="1:3" x14ac:dyDescent="0.35">
      <c r="A40" s="3" t="s">
        <v>32</v>
      </c>
      <c r="B40" s="6">
        <f>(B37)+(B38)+B39</f>
        <v>5000</v>
      </c>
      <c r="C40" s="6">
        <f>(C37)+(C38)+C39</f>
        <v>5000</v>
      </c>
    </row>
    <row r="41" spans="1:3" x14ac:dyDescent="0.35">
      <c r="A41" s="3" t="s">
        <v>33</v>
      </c>
      <c r="B41" s="5"/>
      <c r="C41" s="5"/>
    </row>
    <row r="42" spans="1:3" x14ac:dyDescent="0.35">
      <c r="A42" s="3" t="s">
        <v>34</v>
      </c>
      <c r="B42" s="5">
        <v>-900</v>
      </c>
      <c r="C42" s="5">
        <v>0</v>
      </c>
    </row>
    <row r="43" spans="1:3" x14ac:dyDescent="0.35">
      <c r="A43" s="3" t="s">
        <v>35</v>
      </c>
      <c r="B43" s="5">
        <v>247.01</v>
      </c>
      <c r="C43" s="5">
        <v>250</v>
      </c>
    </row>
    <row r="44" spans="1:3" x14ac:dyDescent="0.35">
      <c r="A44" s="3" t="s">
        <v>62</v>
      </c>
      <c r="B44" s="5">
        <v>0</v>
      </c>
      <c r="C44" s="9">
        <v>0</v>
      </c>
    </row>
    <row r="45" spans="1:3" x14ac:dyDescent="0.35">
      <c r="A45" s="3" t="s">
        <v>36</v>
      </c>
      <c r="B45" s="5">
        <v>0</v>
      </c>
      <c r="C45" s="8">
        <v>3000</v>
      </c>
    </row>
    <row r="46" spans="1:3" x14ac:dyDescent="0.35">
      <c r="A46" s="3" t="s">
        <v>37</v>
      </c>
      <c r="B46" s="6">
        <f>(((B41)+(B42))+(B43))+(B45)</f>
        <v>-652.99</v>
      </c>
      <c r="C46" s="6">
        <f>(((C41)+(C42))+(C43))+(C45)</f>
        <v>3250</v>
      </c>
    </row>
    <row r="47" spans="1:3" x14ac:dyDescent="0.35">
      <c r="A47" s="3" t="s">
        <v>38</v>
      </c>
      <c r="B47" s="5">
        <v>0</v>
      </c>
      <c r="C47" s="5">
        <v>0</v>
      </c>
    </row>
    <row r="48" spans="1:3" x14ac:dyDescent="0.35">
      <c r="A48" s="3" t="s">
        <v>39</v>
      </c>
      <c r="B48" s="5">
        <v>252.32</v>
      </c>
      <c r="C48" s="5">
        <v>252.32</v>
      </c>
    </row>
    <row r="49" spans="1:3" x14ac:dyDescent="0.35">
      <c r="A49" s="3" t="s">
        <v>40</v>
      </c>
      <c r="B49" s="5">
        <v>5377.15</v>
      </c>
      <c r="C49" s="5">
        <v>850</v>
      </c>
    </row>
    <row r="50" spans="1:3" x14ac:dyDescent="0.35">
      <c r="A50" s="3" t="s">
        <v>41</v>
      </c>
      <c r="B50" s="5">
        <v>902</v>
      </c>
      <c r="C50" s="5">
        <v>1000</v>
      </c>
    </row>
    <row r="51" spans="1:3" x14ac:dyDescent="0.35">
      <c r="A51" s="3" t="s">
        <v>42</v>
      </c>
      <c r="B51" s="6">
        <f>(((B47)+(B48))+(B49))+(B50)</f>
        <v>6531.4699999999993</v>
      </c>
      <c r="C51" s="6">
        <f>(((C47)+(C48))+(C49))+(C50)</f>
        <v>2102.3199999999997</v>
      </c>
    </row>
    <row r="52" spans="1:3" x14ac:dyDescent="0.35">
      <c r="A52" s="3" t="s">
        <v>43</v>
      </c>
      <c r="B52" s="5">
        <v>0</v>
      </c>
      <c r="C52" s="5">
        <v>0</v>
      </c>
    </row>
    <row r="53" spans="1:3" x14ac:dyDescent="0.35">
      <c r="A53" s="3" t="s">
        <v>65</v>
      </c>
      <c r="B53" s="5">
        <v>0</v>
      </c>
      <c r="C53" s="8">
        <v>1000</v>
      </c>
    </row>
    <row r="54" spans="1:3" x14ac:dyDescent="0.35">
      <c r="A54" s="3" t="s">
        <v>44</v>
      </c>
      <c r="B54" s="5">
        <v>0</v>
      </c>
      <c r="C54" s="5">
        <v>0</v>
      </c>
    </row>
    <row r="55" spans="1:3" x14ac:dyDescent="0.35">
      <c r="A55" s="3" t="s">
        <v>66</v>
      </c>
      <c r="B55" s="5">
        <v>9197.19</v>
      </c>
      <c r="C55" s="5">
        <v>0</v>
      </c>
    </row>
    <row r="56" spans="1:3" x14ac:dyDescent="0.35">
      <c r="A56" s="3" t="s">
        <v>67</v>
      </c>
      <c r="B56" s="5">
        <v>0</v>
      </c>
      <c r="C56" s="8">
        <v>5000</v>
      </c>
    </row>
    <row r="57" spans="1:3" x14ac:dyDescent="0.35">
      <c r="A57" s="3" t="s">
        <v>45</v>
      </c>
      <c r="B57" s="5">
        <v>212</v>
      </c>
      <c r="C57" s="5">
        <v>240</v>
      </c>
    </row>
    <row r="58" spans="1:3" x14ac:dyDescent="0.35">
      <c r="A58" s="3" t="s">
        <v>46</v>
      </c>
      <c r="B58" s="5">
        <v>477.53</v>
      </c>
      <c r="C58" s="5">
        <v>700</v>
      </c>
    </row>
    <row r="59" spans="1:3" x14ac:dyDescent="0.35">
      <c r="A59" s="3" t="s">
        <v>47</v>
      </c>
      <c r="B59" s="5">
        <v>198.92</v>
      </c>
      <c r="C59" s="5">
        <v>200</v>
      </c>
    </row>
    <row r="60" spans="1:3" x14ac:dyDescent="0.35">
      <c r="A60" s="3" t="s">
        <v>48</v>
      </c>
      <c r="B60" s="5">
        <v>0</v>
      </c>
      <c r="C60" s="5">
        <v>0</v>
      </c>
    </row>
    <row r="61" spans="1:3" x14ac:dyDescent="0.35">
      <c r="A61" s="3" t="s">
        <v>49</v>
      </c>
      <c r="B61" s="6">
        <f>(((((B52)+(B54))+(B57))+(B58))+(B59))+(B60)+B55</f>
        <v>10085.640000000001</v>
      </c>
      <c r="C61" s="6">
        <f>SUM(C52:C60)</f>
        <v>7140</v>
      </c>
    </row>
    <row r="62" spans="1:3" x14ac:dyDescent="0.35">
      <c r="A62" s="3" t="s">
        <v>59</v>
      </c>
      <c r="B62" s="5">
        <v>1333.15</v>
      </c>
      <c r="C62" s="5">
        <v>1500</v>
      </c>
    </row>
    <row r="63" spans="1:3" x14ac:dyDescent="0.35">
      <c r="A63" s="3" t="s">
        <v>60</v>
      </c>
      <c r="B63" s="5">
        <v>0</v>
      </c>
      <c r="C63" s="5">
        <v>20</v>
      </c>
    </row>
    <row r="64" spans="1:3" x14ac:dyDescent="0.35">
      <c r="A64" s="3" t="s">
        <v>50</v>
      </c>
      <c r="B64" s="5">
        <v>0</v>
      </c>
      <c r="C64" s="5">
        <v>0</v>
      </c>
    </row>
    <row r="65" spans="1:4" x14ac:dyDescent="0.35">
      <c r="A65" s="3" t="s">
        <v>51</v>
      </c>
      <c r="B65" s="5">
        <v>0</v>
      </c>
      <c r="C65" s="5">
        <v>0</v>
      </c>
    </row>
    <row r="66" spans="1:4" x14ac:dyDescent="0.35">
      <c r="A66" s="3" t="s">
        <v>52</v>
      </c>
      <c r="B66" s="6">
        <f>(B64)+(B65)</f>
        <v>0</v>
      </c>
      <c r="C66" s="6">
        <f>(C64)+(C65)</f>
        <v>0</v>
      </c>
    </row>
    <row r="67" spans="1:4" x14ac:dyDescent="0.35">
      <c r="A67" s="3" t="s">
        <v>53</v>
      </c>
      <c r="B67" s="6">
        <f>((((((B36)+(B40))+(B46))+(B51))+(B61))+(B62))+(B66)</f>
        <v>22872.270000000004</v>
      </c>
      <c r="C67" s="6">
        <f>((((((C36)+(C40))+(C46))+(C51))+(C61))+(C62))+(C66)</f>
        <v>19567.32</v>
      </c>
      <c r="D67" s="6"/>
    </row>
    <row r="68" spans="1:4" x14ac:dyDescent="0.35">
      <c r="A68" s="3" t="s">
        <v>54</v>
      </c>
      <c r="B68" s="6">
        <f>(B32)-(B67)</f>
        <v>15048.489999999998</v>
      </c>
      <c r="C68" s="6">
        <f>(C32)-(C67)</f>
        <v>7652.68</v>
      </c>
    </row>
    <row r="69" spans="1:4" x14ac:dyDescent="0.35">
      <c r="A69" s="3" t="s">
        <v>55</v>
      </c>
      <c r="B69" s="7">
        <f>(B68)+(0)</f>
        <v>15048.489999999998</v>
      </c>
      <c r="C69" s="7">
        <f>(C68)+(0)</f>
        <v>7652.68</v>
      </c>
    </row>
    <row r="70" spans="1:4" x14ac:dyDescent="0.35">
      <c r="A70" s="3"/>
      <c r="B70" s="4"/>
    </row>
    <row r="73" spans="1:4" x14ac:dyDescent="0.35">
      <c r="A73" s="11"/>
      <c r="B73" s="12"/>
    </row>
    <row r="76" spans="1:4" x14ac:dyDescent="0.35">
      <c r="C76" s="10"/>
    </row>
    <row r="77" spans="1:4" x14ac:dyDescent="0.35">
      <c r="C77" s="10"/>
    </row>
  </sheetData>
  <mergeCells count="4">
    <mergeCell ref="A73:B73"/>
    <mergeCell ref="A2:C2"/>
    <mergeCell ref="A1:C1"/>
    <mergeCell ref="A3:C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Profit and Loss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Lauren Hassett</cp:lastModifiedBy>
  <dcterms:created xsi:type="dcterms:W3CDTF">2021-10-19T21:28:38Z</dcterms:created>
  <dcterms:modified xsi:type="dcterms:W3CDTF">2022-11-18T13:57:26Z</dcterms:modified>
</cp:coreProperties>
</file>